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evin Harper\Documents\Article-Speech\"/>
    </mc:Choice>
  </mc:AlternateContent>
  <bookViews>
    <workbookView xWindow="0" yWindow="0" windowWidth="20490" windowHeight="7755"/>
  </bookViews>
  <sheets>
    <sheet name="Grant Status Report" sheetId="2" r:id="rId1"/>
  </sheets>
  <definedNames>
    <definedName name="_xlnm.Print_Titles" localSheetId="0">'Grant Status Report'!$4:$6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0" i="2" l="1"/>
  <c r="K29" i="2"/>
  <c r="K26" i="2"/>
  <c r="K25" i="2"/>
  <c r="J25" i="2"/>
  <c r="L24" i="2"/>
  <c r="K24" i="2"/>
  <c r="J24" i="2"/>
  <c r="G24" i="2"/>
  <c r="I20" i="2"/>
  <c r="H20" i="2"/>
  <c r="G20" i="2"/>
  <c r="F20" i="2"/>
  <c r="E20" i="2"/>
  <c r="K19" i="2"/>
  <c r="J19" i="2"/>
  <c r="K18" i="2"/>
  <c r="J18" i="2"/>
  <c r="K17" i="2"/>
  <c r="J17" i="2"/>
  <c r="J20" i="2" s="1"/>
  <c r="I14" i="2"/>
  <c r="I21" i="2" s="1"/>
  <c r="H14" i="2"/>
  <c r="H21" i="2" s="1"/>
  <c r="F14" i="2"/>
  <c r="E14" i="2"/>
  <c r="E21" i="2" s="1"/>
  <c r="K13" i="2"/>
  <c r="J13" i="2"/>
  <c r="K12" i="2"/>
  <c r="G12" i="2"/>
  <c r="K11" i="2"/>
  <c r="J11" i="2"/>
  <c r="K10" i="2"/>
  <c r="J10" i="2"/>
  <c r="K9" i="2"/>
  <c r="J9" i="2"/>
  <c r="K8" i="2"/>
  <c r="J8" i="2"/>
  <c r="F21" i="2" l="1"/>
  <c r="K20" i="2"/>
  <c r="J12" i="2"/>
  <c r="G14" i="2"/>
  <c r="G21" i="2" s="1"/>
  <c r="K14" i="2"/>
  <c r="K21" i="2" l="1"/>
  <c r="J14" i="2"/>
  <c r="J21" i="2" s="1"/>
</calcChain>
</file>

<file path=xl/comments1.xml><?xml version="1.0" encoding="utf-8"?>
<comments xmlns="http://schemas.openxmlformats.org/spreadsheetml/2006/main">
  <authors>
    <author>ttiernan</author>
  </authors>
  <commentList>
    <comment ref="C2" authorId="0" shapeId="0">
      <text>
        <r>
          <rPr>
            <b/>
            <sz val="12"/>
            <color indexed="81"/>
            <rFont val="Tahoma"/>
            <family val="2"/>
          </rPr>
          <t>A reviewer of this Grants Status Report should ask and assure the following:
1. Are grants billed in a timely manner? Look at "Last Billed Date" and at the amount of "Not Yet Billed" revenues.
2. Are grants collected in a timely manner? Look at amount in "Billed &amp; Not Collected."
3. Will grants be spent within the grant period? Look at "Expenditures Life-to-Date" and the grant period.
4. Assure that amount in "Total" revenues equals amount in "Expenditures Life-to-Date" for reimbursement-type grants.
5. Assure that amounts in "Total" revenues and in "Expenditures Life-to-Date" for active grants agree with amounts recorded in the financial system.
6. Assure that the total of "Billed and Not Collected" and "Not Yet Billed" equals grants receivable amount recorded in the financial system.
7. "Available Grant Balance" can be used to prepare budgets and cash flow projections.</t>
        </r>
        <r>
          <rPr>
            <b/>
            <sz val="9"/>
            <color indexed="81"/>
            <rFont val="Tahoma"/>
            <family val="2"/>
          </rPr>
          <t xml:space="preserve">
</t>
        </r>
        <r>
          <rPr>
            <sz val="9"/>
            <color indexed="81"/>
            <rFont val="Tahoma"/>
            <family val="2"/>
          </rPr>
          <t xml:space="preserve">
</t>
        </r>
      </text>
    </comment>
    <comment ref="A4" authorId="0" shapeId="0">
      <text>
        <r>
          <rPr>
            <b/>
            <sz val="12"/>
            <color indexed="81"/>
            <rFont val="Tahoma"/>
            <family val="2"/>
          </rPr>
          <t>The "Project #" and "Program #" columns should be tailored to identify where the grant is recorded in the client's financial system.</t>
        </r>
        <r>
          <rPr>
            <sz val="9"/>
            <color indexed="81"/>
            <rFont val="Tahoma"/>
            <family val="2"/>
          </rPr>
          <t xml:space="preserve">
</t>
        </r>
      </text>
    </comment>
    <comment ref="B4" authorId="0" shapeId="0">
      <text>
        <r>
          <rPr>
            <b/>
            <sz val="12"/>
            <color indexed="81"/>
            <rFont val="Tahoma"/>
            <family val="2"/>
          </rPr>
          <t>The "Project #" and "Program #" columns should be tailored to identify where the grant is recorded in the client's financial system.</t>
        </r>
      </text>
    </comment>
    <comment ref="K4" authorId="0" shapeId="0">
      <text>
        <r>
          <rPr>
            <b/>
            <sz val="12"/>
            <color indexed="81"/>
            <rFont val="Tahoma"/>
            <family val="2"/>
          </rPr>
          <t>"Available Grant Balance" is "Grant Amount" less "Expenditures Life-to-Date."</t>
        </r>
      </text>
    </comment>
    <comment ref="C7" authorId="0" shapeId="0">
      <text>
        <r>
          <rPr>
            <b/>
            <sz val="12"/>
            <color indexed="81"/>
            <rFont val="Tahoma"/>
            <family val="2"/>
          </rPr>
          <t>Most governmental grants are reimbursement-type grants.  For reimbursement-type grants, revenues should be recognized at the time eligible expenditures are incurred.  Therefore, revenues will equal expenditures at all times.</t>
        </r>
      </text>
    </comment>
    <comment ref="C16" authorId="0" shapeId="0">
      <text>
        <r>
          <rPr>
            <b/>
            <sz val="12"/>
            <color indexed="81"/>
            <rFont val="Tahoma"/>
            <family val="2"/>
          </rPr>
          <t>For advance-type grants, revenues are recognized when received.</t>
        </r>
      </text>
    </comment>
    <comment ref="C23" authorId="0" shapeId="0">
      <text>
        <r>
          <rPr>
            <b/>
            <sz val="12"/>
            <color indexed="81"/>
            <rFont val="Tahoma"/>
            <family val="2"/>
          </rPr>
          <t xml:space="preserve">Expired grants are included on this report until they are closed.  
</t>
        </r>
        <r>
          <rPr>
            <b/>
            <sz val="9"/>
            <color indexed="81"/>
            <rFont val="Tahoma"/>
            <family val="2"/>
          </rPr>
          <t xml:space="preserve">
</t>
        </r>
      </text>
    </comment>
    <comment ref="C28" authorId="0" shapeId="0">
      <text>
        <r>
          <rPr>
            <b/>
            <sz val="12"/>
            <color indexed="81"/>
            <rFont val="Tahoma"/>
            <family val="2"/>
          </rPr>
          <t>Expected grants are included for planning purposes.</t>
        </r>
      </text>
    </comment>
  </commentList>
</comments>
</file>

<file path=xl/sharedStrings.xml><?xml version="1.0" encoding="utf-8"?>
<sst xmlns="http://schemas.openxmlformats.org/spreadsheetml/2006/main" count="88" uniqueCount="77">
  <si>
    <t>Grant Status Report</t>
  </si>
  <si>
    <t>Project #</t>
  </si>
  <si>
    <t>Program #</t>
  </si>
  <si>
    <t>Grantor</t>
  </si>
  <si>
    <t>Grant Amount</t>
  </si>
  <si>
    <t>Expenditures life-to-date</t>
  </si>
  <si>
    <t>Revenues</t>
  </si>
  <si>
    <t xml:space="preserve">Available grant   balance </t>
  </si>
  <si>
    <t>Last date billed</t>
  </si>
  <si>
    <t>Grant Period</t>
  </si>
  <si>
    <t>Grant Administrator</t>
  </si>
  <si>
    <t>Received to date</t>
  </si>
  <si>
    <t>Billed &amp; not collected</t>
  </si>
  <si>
    <t>Not yet billed</t>
  </si>
  <si>
    <t>Total</t>
  </si>
  <si>
    <t>Revenue 2008/09</t>
  </si>
  <si>
    <t>Start</t>
  </si>
  <si>
    <t>End</t>
  </si>
  <si>
    <t>Notes</t>
  </si>
  <si>
    <t>REIMBURSEMENT GRANTS</t>
  </si>
  <si>
    <t>MC002</t>
  </si>
  <si>
    <t>US Dept of HUD</t>
  </si>
  <si>
    <t>K Chesney</t>
  </si>
  <si>
    <t>No MOU from SMMCF</t>
  </si>
  <si>
    <t>MC012</t>
  </si>
  <si>
    <t>State Dept of Transportation</t>
  </si>
  <si>
    <t>T Gwynn</t>
  </si>
  <si>
    <t>To request for grant letter</t>
  </si>
  <si>
    <t>MC013</t>
  </si>
  <si>
    <t>US Dept of Navy</t>
  </si>
  <si>
    <t>S Gold</t>
  </si>
  <si>
    <t>MC014</t>
  </si>
  <si>
    <t>Gates Foundation</t>
  </si>
  <si>
    <t>K Ching</t>
  </si>
  <si>
    <t>MC015</t>
  </si>
  <si>
    <t>State Dept of Corrections</t>
  </si>
  <si>
    <t>Reimbursed by SMCHF thru SMMCF, no funds held by SMMCF</t>
  </si>
  <si>
    <t>MC017</t>
  </si>
  <si>
    <t>US Dept of HHS</t>
  </si>
  <si>
    <t>S Sweet</t>
  </si>
  <si>
    <t>Sub-total</t>
  </si>
  <si>
    <t xml:space="preserve">ADVANCE-TYPE GRANTS </t>
  </si>
  <si>
    <t>MCQA1</t>
  </si>
  <si>
    <t>US Dept of Agriculture</t>
  </si>
  <si>
    <t>MCKP1</t>
  </si>
  <si>
    <t>US Dept of Transportation</t>
  </si>
  <si>
    <t>Per Susan's email, this is fully expended, Not received response from Faz</t>
  </si>
  <si>
    <t>SF Foundation</t>
  </si>
  <si>
    <t>Per Susan's email, this is for 2009, Not received response from Faz</t>
  </si>
  <si>
    <t>TOTAL ACTIVE GRANTS</t>
  </si>
  <si>
    <t>Expired Grants</t>
  </si>
  <si>
    <t>MCKP2</t>
  </si>
  <si>
    <t>State Employmt Development</t>
  </si>
  <si>
    <t>J Rogers</t>
  </si>
  <si>
    <t>SMMCF has received $250,000 from Kaiser</t>
  </si>
  <si>
    <t>MC045</t>
  </si>
  <si>
    <t>J Jeffries</t>
  </si>
  <si>
    <t>MC029</t>
  </si>
  <si>
    <t>State Dept of Aging</t>
  </si>
  <si>
    <t>A Nguyen</t>
  </si>
  <si>
    <t>Expected Grants</t>
  </si>
  <si>
    <t>MC028</t>
  </si>
  <si>
    <t>Federal Emergency Mgmt Agcy</t>
  </si>
  <si>
    <t>R Fernandez</t>
  </si>
  <si>
    <t>MC043</t>
  </si>
  <si>
    <t>State Dept Social Services</t>
  </si>
  <si>
    <t>at March 31, 2020</t>
  </si>
  <si>
    <t>J</t>
  </si>
  <si>
    <t>I</t>
  </si>
  <si>
    <t>H</t>
  </si>
  <si>
    <t>G</t>
  </si>
  <si>
    <t>F</t>
  </si>
  <si>
    <t>E</t>
  </si>
  <si>
    <t>D</t>
  </si>
  <si>
    <t>C</t>
  </si>
  <si>
    <t>B</t>
  </si>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</sst>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7" formatCode="_(* #,##0_);_(* \(#,##0\);_(* &quot;-&quot;??_);_(@_)"/>
    <numFmt numFmtId="168" formatCode="m/d/yy"/>
  </numFmts>
  <fonts count="11" x14ac:knownFonts="1">
    <font>
      <sz val="10"/>
      <name val="Arial"/>
    </font>
    <font>
      <b/>
      <sz val="12"/>
      <name val="Arial"/>
      <family val="2"/>
    </font>
    <font>
      <sz val="11"/>
      <name val="Arial"/>
      <family val="2"/>
    </font>
    <font>
      <sz val="10"/>
      <name val="Arial"/>
      <family val="2"/>
    </font>
    <font>
      <b/>
      <sz val="10"/>
      <name val="Arial"/>
      <family val="2"/>
    </font>
    <font>
      <b/>
      <sz val="11"/>
      <name val="Arial"/>
      <family val="2"/>
    </font>
    <font>
      <b/>
      <sz val="16"/>
      <name val="Arial"/>
      <family val="2"/>
    </font>
    <font>
      <sz val="12"/>
      <name val="Arial"/>
      <family val="2"/>
    </font>
    <font>
      <b/>
      <sz val="12"/>
      <color indexed="81"/>
      <name val="Tahoma"/>
      <family val="2"/>
    </font>
    <font>
      <b/>
      <sz val="9"/>
      <color indexed="81"/>
      <name val="Tahoma"/>
      <family val="2"/>
    </font>
    <font>
      <sz val="9"/>
      <color indexed="81"/>
      <name val="Tahoma"/>
      <family val="2"/>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s>
  <cellStyleXfs count="3">
    <xf numFmtId="0" fontId="0" fillId="0" borderId="0"/>
    <xf numFmtId="0" fontId="3" fillId="0" borderId="0"/>
    <xf numFmtId="43" fontId="3" fillId="0" borderId="0" applyFont="0" applyFill="0" applyBorder="0" applyAlignment="0" applyProtection="0"/>
  </cellStyleXfs>
  <cellXfs count="83">
    <xf numFmtId="0" fontId="0" fillId="0" borderId="0" xfId="0"/>
    <xf numFmtId="0" fontId="4" fillId="0" borderId="0" xfId="1" applyFont="1" applyFill="1"/>
    <xf numFmtId="43" fontId="3" fillId="0" borderId="0" xfId="2" applyFont="1" applyFill="1"/>
    <xf numFmtId="4" fontId="3" fillId="0" borderId="0" xfId="1" applyNumberFormat="1" applyFont="1" applyFill="1"/>
    <xf numFmtId="0" fontId="3" fillId="0" borderId="0" xfId="1" applyFont="1" applyFill="1"/>
    <xf numFmtId="0" fontId="3" fillId="0" borderId="0" xfId="1" applyFont="1" applyFill="1" applyAlignment="1">
      <alignment wrapText="1"/>
    </xf>
    <xf numFmtId="0" fontId="1" fillId="0" borderId="0" xfId="1" applyFont="1" applyFill="1"/>
    <xf numFmtId="0" fontId="7" fillId="0" borderId="0" xfId="1" applyFont="1" applyFill="1" applyAlignment="1">
      <alignment horizontal="center"/>
    </xf>
    <xf numFmtId="0" fontId="2" fillId="0" borderId="0" xfId="1" applyFont="1" applyFill="1" applyAlignment="1">
      <alignment horizontal="center" wrapText="1"/>
    </xf>
    <xf numFmtId="0" fontId="2" fillId="0" borderId="0" xfId="1" applyFont="1" applyFill="1" applyAlignment="1">
      <alignment horizontal="center"/>
    </xf>
    <xf numFmtId="0" fontId="5" fillId="0" borderId="0" xfId="1" applyFont="1" applyFill="1" applyAlignment="1">
      <alignment horizontal="center" wrapText="1"/>
    </xf>
    <xf numFmtId="0" fontId="1" fillId="0" borderId="0" xfId="1" applyFont="1" applyFill="1" applyAlignment="1">
      <alignment horizontal="center" vertical="top" wrapText="1"/>
    </xf>
    <xf numFmtId="0" fontId="5" fillId="0" borderId="0" xfId="1" applyFont="1" applyFill="1" applyAlignment="1">
      <alignment vertical="center"/>
    </xf>
    <xf numFmtId="0" fontId="4" fillId="0" borderId="0" xfId="1" applyFont="1" applyFill="1" applyAlignment="1">
      <alignment horizontal="center" vertical="top" wrapText="1"/>
    </xf>
    <xf numFmtId="43" fontId="4" fillId="0" borderId="0" xfId="2" applyFont="1" applyFill="1" applyAlignment="1">
      <alignment horizontal="center" vertical="top"/>
    </xf>
    <xf numFmtId="4" fontId="4" fillId="0" borderId="0" xfId="2" applyNumberFormat="1" applyFont="1" applyFill="1" applyAlignment="1">
      <alignment horizontal="center" vertical="top" wrapText="1"/>
    </xf>
    <xf numFmtId="43" fontId="4" fillId="0" borderId="0" xfId="2" applyFont="1" applyFill="1" applyAlignment="1">
      <alignment horizontal="right" vertical="top" wrapText="1"/>
    </xf>
    <xf numFmtId="4" fontId="4" fillId="0" borderId="0" xfId="2" applyNumberFormat="1" applyFont="1" applyFill="1" applyAlignment="1">
      <alignment horizontal="right" vertical="top" wrapText="1"/>
    </xf>
    <xf numFmtId="41" fontId="7" fillId="0" borderId="0" xfId="1" applyNumberFormat="1" applyFont="1" applyFill="1" applyAlignment="1">
      <alignment vertical="center"/>
    </xf>
    <xf numFmtId="0" fontId="7" fillId="0" borderId="0" xfId="1" applyNumberFormat="1" applyFont="1" applyFill="1" applyAlignment="1">
      <alignment horizontal="center" vertical="center"/>
    </xf>
    <xf numFmtId="41" fontId="7" fillId="0" borderId="0" xfId="1" applyNumberFormat="1" applyFont="1" applyFill="1" applyAlignment="1">
      <alignment vertical="center" wrapText="1"/>
    </xf>
    <xf numFmtId="41" fontId="7" fillId="0" borderId="0" xfId="2" applyNumberFormat="1" applyFont="1" applyFill="1" applyAlignment="1">
      <alignment vertical="center"/>
    </xf>
    <xf numFmtId="14" fontId="7" fillId="0" borderId="0" xfId="2" quotePrefix="1" applyNumberFormat="1" applyFont="1" applyFill="1" applyAlignment="1">
      <alignment vertical="center"/>
    </xf>
    <xf numFmtId="14" fontId="7" fillId="0" borderId="0" xfId="1" quotePrefix="1" applyNumberFormat="1" applyFont="1" applyFill="1" applyAlignment="1">
      <alignment vertical="center"/>
    </xf>
    <xf numFmtId="0" fontId="3" fillId="0" borderId="0" xfId="1" applyFont="1" applyFill="1" applyAlignment="1">
      <alignment vertical="center"/>
    </xf>
    <xf numFmtId="0" fontId="7" fillId="0" borderId="0" xfId="1" applyFont="1" applyFill="1" applyAlignment="1">
      <alignment vertical="center"/>
    </xf>
    <xf numFmtId="41" fontId="7" fillId="0" borderId="0" xfId="1" quotePrefix="1" applyNumberFormat="1" applyFont="1" applyFill="1" applyAlignment="1">
      <alignment horizontal="right" vertical="center"/>
    </xf>
    <xf numFmtId="41" fontId="7" fillId="0" borderId="0" xfId="1" applyNumberFormat="1" applyFont="1" applyFill="1" applyAlignment="1">
      <alignment horizontal="left" vertical="center" wrapText="1"/>
    </xf>
    <xf numFmtId="0" fontId="7" fillId="0" borderId="0" xfId="1" applyNumberFormat="1" applyFont="1" applyFill="1" applyAlignment="1">
      <alignment horizontal="center" vertical="center" wrapText="1"/>
    </xf>
    <xf numFmtId="41" fontId="1" fillId="0" borderId="0" xfId="1" applyNumberFormat="1" applyFont="1" applyFill="1" applyAlignment="1">
      <alignment horizontal="right" vertical="center" wrapText="1"/>
    </xf>
    <xf numFmtId="41" fontId="7" fillId="0" borderId="0" xfId="1" applyNumberFormat="1" applyFont="1" applyFill="1" applyAlignment="1">
      <alignment horizontal="center" vertical="center" wrapText="1"/>
    </xf>
    <xf numFmtId="41" fontId="1" fillId="0" borderId="1" xfId="2" applyNumberFormat="1" applyFont="1" applyFill="1" applyBorder="1" applyAlignment="1">
      <alignment horizontal="center" vertical="center" wrapText="1"/>
    </xf>
    <xf numFmtId="0" fontId="7" fillId="0" borderId="0" xfId="1" applyFont="1" applyFill="1" applyAlignment="1">
      <alignment horizontal="center" vertical="center" wrapText="1"/>
    </xf>
    <xf numFmtId="0" fontId="7" fillId="0" borderId="0" xfId="1" applyFont="1" applyFill="1" applyAlignment="1">
      <alignment vertical="center" wrapText="1"/>
    </xf>
    <xf numFmtId="167" fontId="7" fillId="0" borderId="0" xfId="2" applyNumberFormat="1" applyFont="1" applyFill="1" applyAlignment="1">
      <alignment vertical="center"/>
    </xf>
    <xf numFmtId="4" fontId="7" fillId="0" borderId="0" xfId="2" applyNumberFormat="1" applyFont="1" applyFill="1" applyAlignment="1">
      <alignment vertical="center"/>
    </xf>
    <xf numFmtId="167" fontId="2" fillId="0" borderId="0" xfId="1" applyNumberFormat="1" applyFont="1" applyFill="1" applyAlignment="1">
      <alignment vertical="center"/>
    </xf>
    <xf numFmtId="4" fontId="2" fillId="0" borderId="0" xfId="1" applyNumberFormat="1" applyFont="1" applyFill="1" applyAlignment="1">
      <alignment vertical="center"/>
    </xf>
    <xf numFmtId="167" fontId="2" fillId="0" borderId="0" xfId="2" applyNumberFormat="1" applyFont="1" applyFill="1" applyAlignment="1">
      <alignment vertical="center"/>
    </xf>
    <xf numFmtId="168" fontId="7" fillId="0" borderId="0" xfId="1" applyNumberFormat="1" applyFont="1" applyFill="1" applyAlignment="1">
      <alignment vertical="center"/>
    </xf>
    <xf numFmtId="0" fontId="3" fillId="0" borderId="0" xfId="1" applyFont="1" applyFill="1" applyAlignment="1">
      <alignment vertical="center" wrapText="1"/>
    </xf>
    <xf numFmtId="41" fontId="1" fillId="0" borderId="0" xfId="1" applyNumberFormat="1" applyFont="1" applyFill="1" applyAlignment="1">
      <alignment horizontal="left" vertical="center"/>
    </xf>
    <xf numFmtId="41" fontId="1" fillId="0" borderId="3" xfId="2" applyNumberFormat="1" applyFont="1" applyFill="1" applyBorder="1" applyAlignment="1">
      <alignment horizontal="center" vertical="center" wrapText="1"/>
    </xf>
    <xf numFmtId="41" fontId="7" fillId="0" borderId="0" xfId="1" applyNumberFormat="1" applyFont="1" applyFill="1" applyAlignment="1">
      <alignment horizontal="right" vertical="center" wrapText="1"/>
    </xf>
    <xf numFmtId="0" fontId="7" fillId="0" borderId="0" xfId="1" applyFont="1" applyFill="1" applyAlignment="1">
      <alignment horizontal="center" vertical="top" wrapText="1"/>
    </xf>
    <xf numFmtId="0" fontId="7" fillId="0" borderId="0" xfId="1" applyFont="1" applyFill="1" applyAlignment="1">
      <alignment horizontal="left" vertical="center" wrapText="1"/>
    </xf>
    <xf numFmtId="167" fontId="7" fillId="0" borderId="0" xfId="2" applyNumberFormat="1" applyFont="1" applyFill="1" applyAlignment="1">
      <alignment horizontal="center" vertical="center" wrapText="1"/>
    </xf>
    <xf numFmtId="4" fontId="7" fillId="0" borderId="0" xfId="1" applyNumberFormat="1" applyFont="1" applyFill="1" applyAlignment="1">
      <alignment horizontal="center" vertical="center" wrapText="1"/>
    </xf>
    <xf numFmtId="167" fontId="7" fillId="0" borderId="0" xfId="1" applyNumberFormat="1" applyFont="1" applyFill="1" applyAlignment="1">
      <alignment horizontal="left" vertical="center" wrapText="1"/>
    </xf>
    <xf numFmtId="4" fontId="7" fillId="0" borderId="0" xfId="1" applyNumberFormat="1" applyFont="1" applyFill="1" applyAlignment="1">
      <alignment horizontal="left" vertical="center" wrapText="1"/>
    </xf>
    <xf numFmtId="167" fontId="7" fillId="0" borderId="0" xfId="1" applyNumberFormat="1" applyFont="1" applyFill="1" applyAlignment="1">
      <alignment horizontal="center" vertical="center" wrapText="1"/>
    </xf>
    <xf numFmtId="168" fontId="7" fillId="0" borderId="0" xfId="1" applyNumberFormat="1" applyFont="1" applyFill="1" applyAlignment="1">
      <alignment horizontal="right" vertical="center" wrapText="1"/>
    </xf>
    <xf numFmtId="41" fontId="7" fillId="0" borderId="0" xfId="1" applyNumberFormat="1" applyFont="1" applyFill="1" applyAlignment="1">
      <alignment horizontal="center" vertical="top" wrapText="1"/>
    </xf>
    <xf numFmtId="41" fontId="3" fillId="0" borderId="0" xfId="1" applyNumberFormat="1" applyFont="1" applyFill="1" applyAlignment="1">
      <alignment horizontal="center" vertical="center" wrapText="1"/>
    </xf>
    <xf numFmtId="41" fontId="3" fillId="0" borderId="0" xfId="2" applyNumberFormat="1" applyFont="1" applyFill="1" applyAlignment="1">
      <alignment horizontal="center" vertical="center" wrapText="1"/>
    </xf>
    <xf numFmtId="41" fontId="3" fillId="0" borderId="0" xfId="1" applyNumberFormat="1" applyFont="1" applyFill="1" applyAlignment="1">
      <alignment horizontal="left" vertical="center" wrapText="1"/>
    </xf>
    <xf numFmtId="0" fontId="3" fillId="0" borderId="0" xfId="1" applyFont="1" applyFill="1" applyAlignment="1">
      <alignment horizontal="center" vertical="top" wrapText="1"/>
    </xf>
    <xf numFmtId="41" fontId="7" fillId="0" borderId="0" xfId="2" applyNumberFormat="1" applyFont="1" applyFill="1" applyAlignment="1">
      <alignment horizontal="right" vertical="center"/>
    </xf>
    <xf numFmtId="41" fontId="3" fillId="0" borderId="0" xfId="1" applyNumberFormat="1" applyFont="1" applyFill="1" applyAlignment="1">
      <alignment vertical="center"/>
    </xf>
    <xf numFmtId="14" fontId="7" fillId="0" borderId="0" xfId="2" applyNumberFormat="1" applyFont="1" applyFill="1" applyAlignment="1">
      <alignment vertical="center"/>
    </xf>
    <xf numFmtId="41" fontId="3" fillId="0" borderId="0" xfId="1" applyNumberFormat="1" applyFont="1" applyFill="1" applyAlignment="1">
      <alignment vertical="center" wrapText="1"/>
    </xf>
    <xf numFmtId="41" fontId="2" fillId="0" borderId="0" xfId="1" applyNumberFormat="1" applyFont="1" applyFill="1" applyAlignment="1">
      <alignment vertical="center"/>
    </xf>
    <xf numFmtId="41" fontId="2" fillId="0" borderId="0" xfId="2" applyNumberFormat="1" applyFont="1" applyFill="1" applyAlignment="1">
      <alignment vertical="center"/>
    </xf>
    <xf numFmtId="41" fontId="1" fillId="0" borderId="0" xfId="1" applyNumberFormat="1" applyFont="1" applyFill="1" applyAlignment="1">
      <alignment vertical="center" wrapText="1"/>
    </xf>
    <xf numFmtId="0" fontId="7" fillId="0" borderId="0" xfId="1" applyFont="1" applyFill="1" applyAlignment="1">
      <alignment horizontal="center" vertical="center"/>
    </xf>
    <xf numFmtId="4" fontId="7" fillId="0" borderId="0" xfId="1" applyNumberFormat="1" applyFont="1" applyFill="1" applyAlignment="1">
      <alignment vertical="center"/>
    </xf>
    <xf numFmtId="0" fontId="2" fillId="0" borderId="0" xfId="1" applyFont="1" applyFill="1" applyAlignment="1">
      <alignment vertical="center" wrapText="1"/>
    </xf>
    <xf numFmtId="43" fontId="7" fillId="0" borderId="0" xfId="2" applyFont="1" applyFill="1" applyAlignment="1">
      <alignment vertical="center"/>
    </xf>
    <xf numFmtId="43" fontId="3" fillId="0" borderId="0" xfId="2" applyFont="1" applyFill="1" applyAlignment="1">
      <alignment vertical="center"/>
    </xf>
    <xf numFmtId="4" fontId="3" fillId="0" borderId="0" xfId="1" applyNumberFormat="1" applyFont="1" applyFill="1" applyAlignment="1">
      <alignment vertical="center"/>
    </xf>
    <xf numFmtId="168" fontId="3" fillId="0" borderId="0" xfId="1" applyNumberFormat="1" applyFont="1" applyFill="1" applyAlignment="1">
      <alignment vertical="center"/>
    </xf>
    <xf numFmtId="168" fontId="3" fillId="0" borderId="0" xfId="1" applyNumberFormat="1" applyFont="1" applyFill="1"/>
    <xf numFmtId="0" fontId="3" fillId="0" borderId="0" xfId="1"/>
    <xf numFmtId="4" fontId="5" fillId="0" borderId="0" xfId="0" applyNumberFormat="1" applyFont="1" applyFill="1" applyAlignment="1">
      <alignment horizontal="center"/>
    </xf>
    <xf numFmtId="0" fontId="5" fillId="0" borderId="0" xfId="0" applyFont="1" applyFill="1" applyAlignment="1">
      <alignment horizontal="center"/>
    </xf>
    <xf numFmtId="43" fontId="5" fillId="0" borderId="0" xfId="2" applyFont="1" applyFill="1" applyAlignment="1">
      <alignment horizontal="center"/>
    </xf>
    <xf numFmtId="0" fontId="5" fillId="0" borderId="0" xfId="1" applyFont="1" applyFill="1" applyAlignment="1">
      <alignment horizontal="center" wrapText="1"/>
    </xf>
    <xf numFmtId="0" fontId="5" fillId="0" borderId="2" xfId="1" applyFont="1" applyFill="1" applyBorder="1" applyAlignment="1">
      <alignment horizontal="center" wrapText="1"/>
    </xf>
    <xf numFmtId="0" fontId="3" fillId="0" borderId="2" xfId="1" applyBorder="1" applyAlignment="1">
      <alignment horizontal="center" wrapText="1"/>
    </xf>
    <xf numFmtId="43" fontId="5" fillId="0" borderId="0" xfId="2" applyFont="1" applyFill="1" applyAlignment="1">
      <alignment horizontal="center" wrapText="1"/>
    </xf>
    <xf numFmtId="4" fontId="5" fillId="0" borderId="0" xfId="2" applyNumberFormat="1" applyFont="1" applyFill="1" applyAlignment="1">
      <alignment horizontal="center" wrapText="1"/>
    </xf>
    <xf numFmtId="0" fontId="6" fillId="0" borderId="0" xfId="1" applyFont="1" applyFill="1"/>
    <xf numFmtId="0" fontId="1" fillId="0" borderId="0" xfId="1" applyFont="1" applyFill="1" applyAlignment="1">
      <alignment horizontal="center" wrapText="1"/>
    </xf>
  </cellXfs>
  <cellStyles count="3">
    <cellStyle name="C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8"/>
  <sheetViews>
    <sheetView tabSelected="1" view="pageBreakPreview" zoomScale="50" zoomScaleNormal="100" zoomScaleSheetLayoutView="50" workbookViewId="0">
      <pane ySplit="6" topLeftCell="A7" activePane="bottomLeft" state="frozen"/>
      <selection pane="bottomLeft" activeCell="I30" sqref="I30"/>
    </sheetView>
  </sheetViews>
  <sheetFormatPr defaultRowHeight="15" x14ac:dyDescent="0.2"/>
  <cols>
    <col min="1" max="1" width="10.5703125" style="4" customWidth="1"/>
    <col min="2" max="2" width="12" style="7" customWidth="1"/>
    <col min="3" max="3" width="33.85546875" style="4" customWidth="1"/>
    <col min="4" max="4" width="4.7109375" style="4" hidden="1" customWidth="1"/>
    <col min="5" max="5" width="17.7109375" style="2" customWidth="1"/>
    <col min="6" max="6" width="18.85546875" style="3" customWidth="1"/>
    <col min="7" max="7" width="15.85546875" style="4" customWidth="1"/>
    <col min="8" max="8" width="16.42578125" style="3" customWidth="1"/>
    <col min="9" max="9" width="14" style="3" customWidth="1"/>
    <col min="10" max="10" width="16.42578125" style="4" customWidth="1"/>
    <col min="11" max="11" width="16.85546875" style="4" customWidth="1"/>
    <col min="12" max="12" width="1.140625" style="4" hidden="1" customWidth="1"/>
    <col min="13" max="13" width="12.7109375" style="4" customWidth="1"/>
    <col min="14" max="14" width="10.85546875" style="4" customWidth="1"/>
    <col min="15" max="15" width="13" style="4" customWidth="1"/>
    <col min="16" max="16" width="20.140625" style="5" customWidth="1"/>
    <col min="17" max="17" width="39.42578125" style="5" hidden="1" customWidth="1"/>
    <col min="18" max="18" width="8.85546875" style="72" customWidth="1"/>
    <col min="19" max="16384" width="9.140625" style="4"/>
  </cols>
  <sheetData>
    <row r="1" spans="1:18" ht="27" customHeight="1" x14ac:dyDescent="0.2">
      <c r="D1" s="1"/>
      <c r="R1" s="4"/>
    </row>
    <row r="2" spans="1:18" ht="18.75" customHeight="1" x14ac:dyDescent="0.3">
      <c r="C2" s="81" t="s">
        <v>0</v>
      </c>
      <c r="D2" s="81"/>
      <c r="E2" s="81"/>
      <c r="R2" s="4"/>
    </row>
    <row r="3" spans="1:18" ht="18.75" customHeight="1" x14ac:dyDescent="0.25">
      <c r="C3" s="6" t="s">
        <v>66</v>
      </c>
      <c r="D3" s="7"/>
      <c r="E3" s="75" t="s">
        <v>76</v>
      </c>
      <c r="F3" s="73" t="s">
        <v>75</v>
      </c>
      <c r="G3" s="74" t="s">
        <v>74</v>
      </c>
      <c r="H3" s="73" t="s">
        <v>73</v>
      </c>
      <c r="I3" s="73" t="s">
        <v>72</v>
      </c>
      <c r="J3" s="73" t="s">
        <v>71</v>
      </c>
      <c r="K3" s="73" t="s">
        <v>70</v>
      </c>
      <c r="L3" s="74"/>
      <c r="M3" s="73" t="s">
        <v>69</v>
      </c>
      <c r="N3" s="73" t="s">
        <v>68</v>
      </c>
      <c r="O3" s="73" t="s">
        <v>67</v>
      </c>
      <c r="R3" s="4"/>
    </row>
    <row r="4" spans="1:18" s="9" customFormat="1" ht="27.75" customHeight="1" x14ac:dyDescent="0.25">
      <c r="A4" s="76" t="s">
        <v>1</v>
      </c>
      <c r="B4" s="82" t="s">
        <v>2</v>
      </c>
      <c r="C4" s="76" t="s">
        <v>3</v>
      </c>
      <c r="D4" s="8"/>
      <c r="E4" s="79" t="s">
        <v>4</v>
      </c>
      <c r="F4" s="80" t="s">
        <v>5</v>
      </c>
      <c r="G4" s="77" t="s">
        <v>6</v>
      </c>
      <c r="H4" s="78"/>
      <c r="I4" s="78"/>
      <c r="J4" s="78"/>
      <c r="K4" s="79" t="s">
        <v>7</v>
      </c>
      <c r="L4" s="8"/>
      <c r="M4" s="76" t="s">
        <v>8</v>
      </c>
      <c r="N4" s="76" t="s">
        <v>9</v>
      </c>
      <c r="O4" s="76"/>
      <c r="P4" s="76" t="s">
        <v>10</v>
      </c>
      <c r="Q4" s="8"/>
    </row>
    <row r="5" spans="1:18" s="10" customFormat="1" ht="18.75" customHeight="1" x14ac:dyDescent="0.25">
      <c r="A5" s="76"/>
      <c r="B5" s="82"/>
      <c r="C5" s="76"/>
      <c r="E5" s="79"/>
      <c r="F5" s="80"/>
      <c r="G5" s="79" t="s">
        <v>11</v>
      </c>
      <c r="H5" s="80" t="s">
        <v>12</v>
      </c>
      <c r="I5" s="80" t="s">
        <v>13</v>
      </c>
      <c r="J5" s="79" t="s">
        <v>14</v>
      </c>
      <c r="K5" s="79"/>
      <c r="L5" s="76" t="s">
        <v>15</v>
      </c>
      <c r="M5" s="76"/>
      <c r="N5" s="76" t="s">
        <v>16</v>
      </c>
      <c r="O5" s="76" t="s">
        <v>17</v>
      </c>
      <c r="P5" s="76"/>
      <c r="Q5" s="76" t="s">
        <v>18</v>
      </c>
    </row>
    <row r="6" spans="1:18" s="10" customFormat="1" ht="30" customHeight="1" x14ac:dyDescent="0.25">
      <c r="A6" s="76"/>
      <c r="B6" s="82"/>
      <c r="C6" s="76"/>
      <c r="E6" s="79"/>
      <c r="F6" s="80"/>
      <c r="G6" s="79"/>
      <c r="H6" s="80"/>
      <c r="I6" s="80"/>
      <c r="J6" s="79"/>
      <c r="K6" s="79"/>
      <c r="L6" s="76"/>
      <c r="M6" s="76"/>
      <c r="N6" s="76"/>
      <c r="O6" s="76"/>
      <c r="P6" s="76"/>
      <c r="Q6" s="76"/>
    </row>
    <row r="7" spans="1:18" s="13" customFormat="1" ht="30" customHeight="1" x14ac:dyDescent="0.2">
      <c r="A7" s="11"/>
      <c r="B7" s="11"/>
      <c r="C7" s="12" t="s">
        <v>19</v>
      </c>
      <c r="E7" s="14"/>
      <c r="F7" s="15"/>
      <c r="G7" s="16"/>
      <c r="H7" s="17"/>
      <c r="I7" s="17"/>
      <c r="J7" s="16"/>
      <c r="K7" s="16"/>
    </row>
    <row r="8" spans="1:18" s="24" customFormat="1" ht="29.25" customHeight="1" x14ac:dyDescent="0.2">
      <c r="A8" s="18" t="s">
        <v>20</v>
      </c>
      <c r="B8" s="19">
        <v>66705</v>
      </c>
      <c r="C8" s="20" t="s">
        <v>21</v>
      </c>
      <c r="D8" s="18"/>
      <c r="E8" s="21">
        <v>1000000</v>
      </c>
      <c r="F8" s="18">
        <v>717088</v>
      </c>
      <c r="G8" s="18">
        <v>649088</v>
      </c>
      <c r="H8" s="18">
        <v>40000</v>
      </c>
      <c r="I8" s="18">
        <v>28000</v>
      </c>
      <c r="J8" s="18">
        <f t="shared" ref="J8:J13" si="0">SUM(G8:I8)</f>
        <v>717088</v>
      </c>
      <c r="K8" s="21">
        <f t="shared" ref="K8:K13" si="1">E8-F8</f>
        <v>282912</v>
      </c>
      <c r="L8" s="21">
        <v>138686.84</v>
      </c>
      <c r="M8" s="22">
        <v>42643</v>
      </c>
      <c r="N8" s="22">
        <v>42005</v>
      </c>
      <c r="O8" s="23">
        <v>43100</v>
      </c>
      <c r="P8" s="20" t="s">
        <v>22</v>
      </c>
      <c r="Q8" s="20" t="s">
        <v>23</v>
      </c>
    </row>
    <row r="9" spans="1:18" s="24" customFormat="1" ht="29.25" customHeight="1" x14ac:dyDescent="0.2">
      <c r="A9" s="18" t="s">
        <v>24</v>
      </c>
      <c r="B9" s="19">
        <v>66232</v>
      </c>
      <c r="C9" s="20" t="s">
        <v>25</v>
      </c>
      <c r="D9" s="18"/>
      <c r="E9" s="21">
        <v>200168.66</v>
      </c>
      <c r="F9" s="18">
        <v>174325</v>
      </c>
      <c r="G9" s="18">
        <v>160000</v>
      </c>
      <c r="H9" s="18"/>
      <c r="I9" s="18">
        <v>14325</v>
      </c>
      <c r="J9" s="18">
        <f t="shared" si="0"/>
        <v>174325</v>
      </c>
      <c r="K9" s="21">
        <f t="shared" si="1"/>
        <v>25843.660000000003</v>
      </c>
      <c r="L9" s="21">
        <v>122854.03</v>
      </c>
      <c r="M9" s="22">
        <v>42735</v>
      </c>
      <c r="N9" s="22">
        <v>42552</v>
      </c>
      <c r="O9" s="23">
        <v>42916</v>
      </c>
      <c r="P9" s="20" t="s">
        <v>26</v>
      </c>
      <c r="Q9" s="20" t="s">
        <v>27</v>
      </c>
    </row>
    <row r="10" spans="1:18" s="24" customFormat="1" ht="30" customHeight="1" x14ac:dyDescent="0.2">
      <c r="A10" s="18" t="s">
        <v>28</v>
      </c>
      <c r="B10" s="19">
        <v>66613</v>
      </c>
      <c r="C10" s="20" t="s">
        <v>29</v>
      </c>
      <c r="D10" s="18"/>
      <c r="E10" s="21">
        <v>4473.01</v>
      </c>
      <c r="F10" s="21">
        <v>3384</v>
      </c>
      <c r="G10" s="21">
        <v>3384</v>
      </c>
      <c r="H10" s="18"/>
      <c r="I10" s="18"/>
      <c r="J10" s="18">
        <f t="shared" si="0"/>
        <v>3384</v>
      </c>
      <c r="K10" s="21">
        <f t="shared" si="1"/>
        <v>1089.0100000000002</v>
      </c>
      <c r="L10" s="21">
        <v>3384</v>
      </c>
      <c r="M10" s="22">
        <v>43738</v>
      </c>
      <c r="N10" s="22">
        <v>43647</v>
      </c>
      <c r="O10" s="23">
        <v>44012</v>
      </c>
      <c r="P10" s="20" t="s">
        <v>30</v>
      </c>
      <c r="Q10" s="20" t="s">
        <v>27</v>
      </c>
    </row>
    <row r="11" spans="1:18" s="24" customFormat="1" ht="30" customHeight="1" x14ac:dyDescent="0.2">
      <c r="A11" s="18" t="s">
        <v>31</v>
      </c>
      <c r="B11" s="19">
        <v>68440</v>
      </c>
      <c r="C11" s="20" t="s">
        <v>32</v>
      </c>
      <c r="D11" s="18"/>
      <c r="E11" s="21">
        <v>20000</v>
      </c>
      <c r="F11" s="18">
        <v>14386</v>
      </c>
      <c r="G11" s="18">
        <v>14386</v>
      </c>
      <c r="H11" s="18"/>
      <c r="I11" s="18"/>
      <c r="J11" s="18">
        <f t="shared" si="0"/>
        <v>14386</v>
      </c>
      <c r="K11" s="21">
        <f t="shared" si="1"/>
        <v>5614</v>
      </c>
      <c r="L11" s="21">
        <v>21153.71</v>
      </c>
      <c r="M11" s="22">
        <v>43830</v>
      </c>
      <c r="N11" s="22">
        <v>43647</v>
      </c>
      <c r="O11" s="23">
        <v>44012</v>
      </c>
      <c r="P11" s="25" t="s">
        <v>33</v>
      </c>
      <c r="Q11" s="20" t="s">
        <v>27</v>
      </c>
    </row>
    <row r="12" spans="1:18" s="24" customFormat="1" ht="29.25" customHeight="1" x14ac:dyDescent="0.2">
      <c r="A12" s="18" t="s">
        <v>34</v>
      </c>
      <c r="B12" s="19">
        <v>68470</v>
      </c>
      <c r="C12" s="25" t="s">
        <v>35</v>
      </c>
      <c r="D12" s="18">
        <v>9</v>
      </c>
      <c r="E12" s="21">
        <v>1500000</v>
      </c>
      <c r="F12" s="26">
        <v>699129</v>
      </c>
      <c r="G12" s="18">
        <f>1945.8+2355.7+126974.36+3220.29+18028.09+606+7283</f>
        <v>160413.24</v>
      </c>
      <c r="H12" s="26"/>
      <c r="I12" s="26">
        <v>538716</v>
      </c>
      <c r="J12" s="26">
        <f t="shared" si="0"/>
        <v>699129.24</v>
      </c>
      <c r="K12" s="21">
        <f t="shared" si="1"/>
        <v>800871</v>
      </c>
      <c r="L12" s="21">
        <v>1945.8</v>
      </c>
      <c r="M12" s="22">
        <v>43738</v>
      </c>
      <c r="N12" s="22">
        <v>43647</v>
      </c>
      <c r="O12" s="23">
        <v>44012</v>
      </c>
      <c r="P12" s="20" t="s">
        <v>26</v>
      </c>
      <c r="Q12" s="20" t="s">
        <v>36</v>
      </c>
    </row>
    <row r="13" spans="1:18" s="24" customFormat="1" ht="29.25" customHeight="1" x14ac:dyDescent="0.2">
      <c r="A13" s="18" t="s">
        <v>37</v>
      </c>
      <c r="B13" s="19">
        <v>68540</v>
      </c>
      <c r="C13" s="20" t="s">
        <v>38</v>
      </c>
      <c r="D13" s="18"/>
      <c r="E13" s="21">
        <v>3300</v>
      </c>
      <c r="F13" s="21">
        <v>0</v>
      </c>
      <c r="G13" s="18"/>
      <c r="H13" s="18"/>
      <c r="I13" s="18"/>
      <c r="J13" s="18">
        <f t="shared" si="0"/>
        <v>0</v>
      </c>
      <c r="K13" s="21">
        <f t="shared" si="1"/>
        <v>3300</v>
      </c>
      <c r="L13" s="21"/>
      <c r="M13" s="22">
        <v>43921</v>
      </c>
      <c r="N13" s="22">
        <v>43647</v>
      </c>
      <c r="O13" s="23">
        <v>44012</v>
      </c>
      <c r="P13" s="20" t="s">
        <v>39</v>
      </c>
      <c r="Q13" s="20" t="s">
        <v>27</v>
      </c>
    </row>
    <row r="14" spans="1:18" s="32" customFormat="1" ht="20.25" customHeight="1" x14ac:dyDescent="0.2">
      <c r="A14" s="27"/>
      <c r="B14" s="28"/>
      <c r="C14" s="29" t="s">
        <v>40</v>
      </c>
      <c r="D14" s="30"/>
      <c r="E14" s="31">
        <f t="shared" ref="E14:K14" si="2">SUM(E8:E13)</f>
        <v>2727941.67</v>
      </c>
      <c r="F14" s="31">
        <f t="shared" si="2"/>
        <v>1608312</v>
      </c>
      <c r="G14" s="31">
        <f t="shared" si="2"/>
        <v>987271.24</v>
      </c>
      <c r="H14" s="31">
        <f t="shared" si="2"/>
        <v>40000</v>
      </c>
      <c r="I14" s="31">
        <f t="shared" si="2"/>
        <v>581041</v>
      </c>
      <c r="J14" s="31">
        <f t="shared" si="2"/>
        <v>1608312.24</v>
      </c>
      <c r="K14" s="31">
        <f t="shared" si="2"/>
        <v>1119629.67</v>
      </c>
      <c r="L14" s="30"/>
      <c r="M14" s="30"/>
      <c r="N14" s="27"/>
      <c r="O14" s="27"/>
      <c r="P14" s="20"/>
      <c r="Q14" s="30"/>
    </row>
    <row r="15" spans="1:18" s="24" customFormat="1" ht="10.5" customHeight="1" x14ac:dyDescent="0.2">
      <c r="A15" s="25"/>
      <c r="B15" s="19"/>
      <c r="C15" s="33"/>
      <c r="D15" s="25"/>
      <c r="E15" s="34"/>
      <c r="F15" s="35"/>
      <c r="G15" s="36"/>
      <c r="H15" s="37"/>
      <c r="I15" s="37"/>
      <c r="J15" s="36"/>
      <c r="K15" s="38"/>
      <c r="L15" s="38"/>
      <c r="M15" s="38"/>
      <c r="N15" s="39"/>
      <c r="O15" s="39"/>
      <c r="P15" s="33"/>
      <c r="Q15" s="40"/>
    </row>
    <row r="16" spans="1:18" s="24" customFormat="1" ht="29.25" customHeight="1" x14ac:dyDescent="0.2">
      <c r="A16" s="25"/>
      <c r="B16" s="19"/>
      <c r="C16" s="12" t="s">
        <v>41</v>
      </c>
      <c r="D16" s="25"/>
      <c r="E16" s="34"/>
      <c r="F16" s="35"/>
      <c r="G16" s="36"/>
      <c r="H16" s="37"/>
      <c r="I16" s="37"/>
      <c r="J16" s="36"/>
      <c r="K16" s="38"/>
      <c r="L16" s="38"/>
      <c r="M16" s="38"/>
      <c r="N16" s="39"/>
      <c r="O16" s="39"/>
      <c r="P16" s="33"/>
      <c r="Q16" s="40"/>
    </row>
    <row r="17" spans="1:17" s="24" customFormat="1" ht="30" customHeight="1" x14ac:dyDescent="0.2">
      <c r="A17" s="18" t="s">
        <v>42</v>
      </c>
      <c r="B17" s="19">
        <v>66021</v>
      </c>
      <c r="C17" s="20" t="s">
        <v>43</v>
      </c>
      <c r="D17" s="18"/>
      <c r="E17" s="21">
        <v>70000</v>
      </c>
      <c r="F17" s="21">
        <v>32164.11</v>
      </c>
      <c r="G17" s="18">
        <v>70000</v>
      </c>
      <c r="H17" s="18"/>
      <c r="I17" s="18"/>
      <c r="J17" s="26">
        <f>SUM(G17:I17)</f>
        <v>70000</v>
      </c>
      <c r="K17" s="21">
        <f>E17-F17</f>
        <v>37835.89</v>
      </c>
      <c r="L17" s="21"/>
      <c r="M17" s="21"/>
      <c r="N17" s="22">
        <v>42552</v>
      </c>
      <c r="O17" s="23">
        <v>42916</v>
      </c>
      <c r="P17" s="20" t="s">
        <v>22</v>
      </c>
      <c r="Q17" s="20"/>
    </row>
    <row r="18" spans="1:17" s="24" customFormat="1" ht="30" customHeight="1" x14ac:dyDescent="0.2">
      <c r="A18" s="18" t="s">
        <v>44</v>
      </c>
      <c r="B18" s="19">
        <v>66011</v>
      </c>
      <c r="C18" s="20" t="s">
        <v>45</v>
      </c>
      <c r="D18" s="18"/>
      <c r="E18" s="21">
        <v>149918</v>
      </c>
      <c r="F18" s="21">
        <v>0</v>
      </c>
      <c r="G18" s="18">
        <v>149918</v>
      </c>
      <c r="H18" s="18"/>
      <c r="I18" s="18"/>
      <c r="J18" s="26">
        <f>SUM(G18:I18)</f>
        <v>149918</v>
      </c>
      <c r="K18" s="21">
        <f>E18-F18</f>
        <v>149918</v>
      </c>
      <c r="L18" s="21"/>
      <c r="M18" s="21"/>
      <c r="N18" s="22">
        <v>42552</v>
      </c>
      <c r="O18" s="23">
        <v>42916</v>
      </c>
      <c r="P18" s="20" t="s">
        <v>26</v>
      </c>
      <c r="Q18" s="20" t="s">
        <v>46</v>
      </c>
    </row>
    <row r="19" spans="1:17" s="24" customFormat="1" ht="30" customHeight="1" x14ac:dyDescent="0.2">
      <c r="A19" s="18" t="s">
        <v>44</v>
      </c>
      <c r="B19" s="19">
        <v>66011</v>
      </c>
      <c r="C19" s="20" t="s">
        <v>47</v>
      </c>
      <c r="D19" s="18"/>
      <c r="E19" s="21">
        <v>300000</v>
      </c>
      <c r="F19" s="21">
        <v>0</v>
      </c>
      <c r="G19" s="18">
        <v>300000</v>
      </c>
      <c r="H19" s="18"/>
      <c r="I19" s="18"/>
      <c r="J19" s="18">
        <f>+G19</f>
        <v>300000</v>
      </c>
      <c r="K19" s="21">
        <f>E19-F19</f>
        <v>300000</v>
      </c>
      <c r="L19" s="21"/>
      <c r="M19" s="21"/>
      <c r="N19" s="22">
        <v>42552</v>
      </c>
      <c r="O19" s="23">
        <v>42916</v>
      </c>
      <c r="P19" s="20" t="s">
        <v>30</v>
      </c>
      <c r="Q19" s="20" t="s">
        <v>48</v>
      </c>
    </row>
    <row r="20" spans="1:17" s="32" customFormat="1" ht="20.25" customHeight="1" x14ac:dyDescent="0.2">
      <c r="A20" s="27"/>
      <c r="B20" s="28"/>
      <c r="C20" s="29" t="s">
        <v>40</v>
      </c>
      <c r="D20" s="30"/>
      <c r="E20" s="31">
        <f t="shared" ref="E20:K20" si="3">SUM(E16:E19)</f>
        <v>519918</v>
      </c>
      <c r="F20" s="31">
        <f t="shared" si="3"/>
        <v>32164.11</v>
      </c>
      <c r="G20" s="31">
        <f t="shared" si="3"/>
        <v>519918</v>
      </c>
      <c r="H20" s="31">
        <f t="shared" si="3"/>
        <v>0</v>
      </c>
      <c r="I20" s="31">
        <f t="shared" si="3"/>
        <v>0</v>
      </c>
      <c r="J20" s="31">
        <f t="shared" si="3"/>
        <v>519918</v>
      </c>
      <c r="K20" s="31">
        <f t="shared" si="3"/>
        <v>487753.89</v>
      </c>
      <c r="L20" s="30"/>
      <c r="M20" s="30"/>
      <c r="N20" s="27"/>
      <c r="O20" s="27"/>
      <c r="P20" s="20"/>
      <c r="Q20" s="30"/>
    </row>
    <row r="21" spans="1:17" s="44" customFormat="1" ht="27" customHeight="1" thickBot="1" x14ac:dyDescent="0.25">
      <c r="A21" s="41" t="s">
        <v>49</v>
      </c>
      <c r="B21" s="28"/>
      <c r="C21" s="27"/>
      <c r="D21" s="30"/>
      <c r="E21" s="42">
        <f t="shared" ref="E21:K21" si="4">SUM(E7:E20)/2</f>
        <v>3247859.67</v>
      </c>
      <c r="F21" s="42">
        <f t="shared" si="4"/>
        <v>1640476.1099999999</v>
      </c>
      <c r="G21" s="42">
        <f t="shared" si="4"/>
        <v>1507189.24</v>
      </c>
      <c r="H21" s="42">
        <f t="shared" si="4"/>
        <v>40000</v>
      </c>
      <c r="I21" s="42">
        <f t="shared" si="4"/>
        <v>581041</v>
      </c>
      <c r="J21" s="42">
        <f t="shared" si="4"/>
        <v>2128230.2400000002</v>
      </c>
      <c r="K21" s="42">
        <f t="shared" si="4"/>
        <v>1607383.56</v>
      </c>
      <c r="L21" s="30"/>
      <c r="M21" s="30"/>
      <c r="N21" s="43"/>
      <c r="O21" s="43"/>
      <c r="P21" s="20"/>
      <c r="Q21" s="30"/>
    </row>
    <row r="22" spans="1:17" s="44" customFormat="1" ht="27" customHeight="1" thickTop="1" x14ac:dyDescent="0.2">
      <c r="A22" s="32"/>
      <c r="B22" s="28"/>
      <c r="C22" s="45"/>
      <c r="D22" s="32"/>
      <c r="E22" s="46"/>
      <c r="F22" s="47"/>
      <c r="G22" s="48"/>
      <c r="H22" s="49"/>
      <c r="I22" s="49"/>
      <c r="J22" s="48"/>
      <c r="K22" s="34"/>
      <c r="L22" s="50"/>
      <c r="M22" s="50"/>
      <c r="N22" s="51"/>
      <c r="O22" s="51"/>
      <c r="P22" s="33"/>
      <c r="Q22" s="32"/>
    </row>
    <row r="23" spans="1:17" s="56" customFormat="1" ht="30" customHeight="1" x14ac:dyDescent="0.2">
      <c r="A23" s="52"/>
      <c r="B23" s="28"/>
      <c r="C23" s="41" t="s">
        <v>50</v>
      </c>
      <c r="D23" s="53"/>
      <c r="E23" s="54"/>
      <c r="F23" s="53"/>
      <c r="G23" s="55"/>
      <c r="H23" s="55"/>
      <c r="I23" s="55"/>
      <c r="J23" s="55"/>
      <c r="K23" s="53"/>
      <c r="L23" s="53"/>
      <c r="M23" s="53"/>
      <c r="N23" s="55"/>
      <c r="O23" s="55"/>
      <c r="P23" s="20"/>
      <c r="Q23" s="53"/>
    </row>
    <row r="24" spans="1:17" s="24" customFormat="1" ht="30" customHeight="1" x14ac:dyDescent="0.2">
      <c r="A24" s="18" t="s">
        <v>51</v>
      </c>
      <c r="B24" s="19">
        <v>68147</v>
      </c>
      <c r="C24" s="20" t="s">
        <v>52</v>
      </c>
      <c r="D24" s="18">
        <v>3</v>
      </c>
      <c r="E24" s="21">
        <v>250000</v>
      </c>
      <c r="F24" s="57">
        <v>250000</v>
      </c>
      <c r="G24" s="57">
        <f>50432+199568</f>
        <v>250000</v>
      </c>
      <c r="H24" s="57"/>
      <c r="I24" s="58"/>
      <c r="J24" s="57">
        <f>SUM(G24:H24)</f>
        <v>250000</v>
      </c>
      <c r="K24" s="21">
        <f t="shared" ref="K24:K30" si="5">E24-F24</f>
        <v>0</v>
      </c>
      <c r="L24" s="21">
        <f>40693.73</f>
        <v>40693.730000000003</v>
      </c>
      <c r="M24" s="59">
        <v>42551</v>
      </c>
      <c r="N24" s="22">
        <v>42186</v>
      </c>
      <c r="O24" s="23">
        <v>42551</v>
      </c>
      <c r="P24" s="20" t="s">
        <v>53</v>
      </c>
      <c r="Q24" s="60" t="s">
        <v>54</v>
      </c>
    </row>
    <row r="25" spans="1:17" s="24" customFormat="1" ht="30" customHeight="1" x14ac:dyDescent="0.2">
      <c r="A25" s="18" t="s">
        <v>55</v>
      </c>
      <c r="B25" s="19">
        <v>68120</v>
      </c>
      <c r="C25" s="20" t="s">
        <v>25</v>
      </c>
      <c r="D25" s="18"/>
      <c r="E25" s="21">
        <v>7266324</v>
      </c>
      <c r="F25" s="21">
        <v>7266324</v>
      </c>
      <c r="G25" s="21">
        <v>7266324</v>
      </c>
      <c r="H25" s="18"/>
      <c r="I25" s="18"/>
      <c r="J25" s="18">
        <f>SUM(G25:I25)</f>
        <v>7266324</v>
      </c>
      <c r="K25" s="21">
        <f t="shared" si="5"/>
        <v>0</v>
      </c>
      <c r="L25" s="21"/>
      <c r="M25" s="59">
        <v>42825</v>
      </c>
      <c r="N25" s="22">
        <v>42370</v>
      </c>
      <c r="O25" s="23">
        <v>42735</v>
      </c>
      <c r="P25" s="20" t="s">
        <v>56</v>
      </c>
      <c r="Q25" s="60"/>
    </row>
    <row r="26" spans="1:17" s="24" customFormat="1" ht="32.25" customHeight="1" x14ac:dyDescent="0.2">
      <c r="A26" s="18" t="s">
        <v>57</v>
      </c>
      <c r="B26" s="19">
        <v>66450</v>
      </c>
      <c r="C26" s="20" t="s">
        <v>58</v>
      </c>
      <c r="D26" s="18"/>
      <c r="E26" s="21">
        <v>800000</v>
      </c>
      <c r="F26" s="21">
        <v>785652</v>
      </c>
      <c r="G26" s="18">
        <v>785562</v>
      </c>
      <c r="H26" s="18"/>
      <c r="I26" s="18"/>
      <c r="J26" s="18">
        <v>785562</v>
      </c>
      <c r="K26" s="21">
        <f t="shared" si="5"/>
        <v>14348</v>
      </c>
      <c r="L26" s="21"/>
      <c r="M26" s="59">
        <v>42582</v>
      </c>
      <c r="N26" s="22">
        <v>42186</v>
      </c>
      <c r="O26" s="23">
        <v>42551</v>
      </c>
      <c r="P26" s="20" t="s">
        <v>59</v>
      </c>
      <c r="Q26" s="60"/>
    </row>
    <row r="27" spans="1:17" s="24" customFormat="1" ht="30" customHeight="1" x14ac:dyDescent="0.2">
      <c r="A27" s="18"/>
      <c r="B27" s="19"/>
      <c r="C27" s="20"/>
      <c r="D27" s="18"/>
      <c r="E27" s="21"/>
      <c r="F27" s="21"/>
      <c r="G27" s="61"/>
      <c r="H27" s="61"/>
      <c r="I27" s="61"/>
      <c r="J27" s="61"/>
      <c r="K27" s="21"/>
      <c r="L27" s="62"/>
      <c r="M27" s="62"/>
      <c r="N27" s="18"/>
      <c r="O27" s="18"/>
      <c r="P27" s="20"/>
      <c r="Q27" s="60"/>
    </row>
    <row r="28" spans="1:17" s="24" customFormat="1" ht="30" customHeight="1" x14ac:dyDescent="0.2">
      <c r="A28" s="18"/>
      <c r="B28" s="19"/>
      <c r="C28" s="63" t="s">
        <v>60</v>
      </c>
      <c r="D28" s="18"/>
      <c r="E28" s="21"/>
      <c r="F28" s="21"/>
      <c r="G28" s="61"/>
      <c r="H28" s="61"/>
      <c r="I28" s="61"/>
      <c r="J28" s="61"/>
      <c r="K28" s="21"/>
      <c r="L28" s="62"/>
      <c r="M28" s="62"/>
      <c r="N28" s="18"/>
      <c r="O28" s="18"/>
      <c r="P28" s="20"/>
      <c r="Q28" s="60"/>
    </row>
    <row r="29" spans="1:17" s="24" customFormat="1" ht="30" customHeight="1" x14ac:dyDescent="0.2">
      <c r="A29" s="18" t="s">
        <v>61</v>
      </c>
      <c r="B29" s="19">
        <v>68120</v>
      </c>
      <c r="C29" s="20" t="s">
        <v>62</v>
      </c>
      <c r="D29" s="18"/>
      <c r="E29" s="21">
        <v>749712</v>
      </c>
      <c r="F29" s="21"/>
      <c r="G29" s="18"/>
      <c r="H29" s="18"/>
      <c r="I29" s="18"/>
      <c r="J29" s="18"/>
      <c r="K29" s="21">
        <f t="shared" si="5"/>
        <v>749712</v>
      </c>
      <c r="L29" s="21"/>
      <c r="M29" s="21"/>
      <c r="N29" s="22">
        <v>42917</v>
      </c>
      <c r="O29" s="23">
        <v>43281</v>
      </c>
      <c r="P29" s="20" t="s">
        <v>63</v>
      </c>
      <c r="Q29" s="60"/>
    </row>
    <row r="30" spans="1:17" s="24" customFormat="1" ht="30" customHeight="1" x14ac:dyDescent="0.2">
      <c r="A30" s="18" t="s">
        <v>64</v>
      </c>
      <c r="B30" s="19">
        <v>68540</v>
      </c>
      <c r="C30" s="20" t="s">
        <v>65</v>
      </c>
      <c r="D30" s="18"/>
      <c r="E30" s="21">
        <v>93000</v>
      </c>
      <c r="F30" s="21"/>
      <c r="G30" s="61"/>
      <c r="H30" s="61"/>
      <c r="I30" s="61"/>
      <c r="J30" s="61"/>
      <c r="K30" s="21">
        <f t="shared" si="5"/>
        <v>93000</v>
      </c>
      <c r="L30" s="62"/>
      <c r="M30" s="62"/>
      <c r="N30" s="22">
        <v>42917</v>
      </c>
      <c r="O30" s="23">
        <v>43281</v>
      </c>
      <c r="P30" s="20" t="s">
        <v>22</v>
      </c>
      <c r="Q30" s="60"/>
    </row>
    <row r="31" spans="1:17" s="24" customFormat="1" ht="29.25" customHeight="1" x14ac:dyDescent="0.2">
      <c r="A31" s="25"/>
      <c r="B31" s="64"/>
      <c r="C31" s="33"/>
      <c r="D31" s="25"/>
      <c r="E31" s="34"/>
      <c r="F31" s="65"/>
      <c r="G31" s="25"/>
      <c r="H31" s="65"/>
      <c r="I31" s="65"/>
      <c r="J31" s="25"/>
      <c r="K31" s="34"/>
      <c r="L31" s="25"/>
      <c r="M31" s="25"/>
      <c r="N31" s="39"/>
      <c r="O31" s="39"/>
      <c r="P31" s="66"/>
      <c r="Q31" s="40"/>
    </row>
    <row r="32" spans="1:17" s="24" customFormat="1" ht="13.5" customHeight="1" x14ac:dyDescent="0.2">
      <c r="B32" s="64"/>
      <c r="C32" s="25"/>
      <c r="D32" s="25"/>
      <c r="E32" s="34"/>
      <c r="F32" s="65"/>
      <c r="G32" s="25"/>
      <c r="H32" s="65"/>
      <c r="I32" s="65"/>
      <c r="J32" s="25"/>
      <c r="K32" s="34"/>
      <c r="L32" s="25"/>
      <c r="M32" s="25"/>
      <c r="N32" s="39"/>
      <c r="O32" s="39"/>
      <c r="P32" s="66"/>
      <c r="Q32" s="40"/>
    </row>
    <row r="33" spans="2:18" s="24" customFormat="1" ht="13.5" customHeight="1" x14ac:dyDescent="0.2">
      <c r="B33" s="64"/>
      <c r="D33" s="25"/>
      <c r="E33" s="34"/>
      <c r="F33" s="65"/>
      <c r="G33" s="25"/>
      <c r="H33" s="65"/>
      <c r="I33" s="65"/>
      <c r="J33" s="25"/>
      <c r="K33" s="34"/>
      <c r="L33" s="25"/>
      <c r="M33" s="25"/>
      <c r="N33" s="39"/>
      <c r="O33" s="39"/>
      <c r="P33" s="66"/>
      <c r="Q33" s="40"/>
    </row>
    <row r="34" spans="2:18" s="24" customFormat="1" ht="13.5" customHeight="1" x14ac:dyDescent="0.2">
      <c r="B34" s="64"/>
      <c r="C34" s="25"/>
      <c r="D34" s="25"/>
      <c r="E34" s="34"/>
      <c r="F34" s="65"/>
      <c r="G34" s="25"/>
      <c r="H34" s="65"/>
      <c r="I34" s="65"/>
      <c r="J34" s="25"/>
      <c r="K34" s="25"/>
      <c r="L34" s="25"/>
      <c r="M34" s="25"/>
      <c r="N34" s="39"/>
      <c r="O34" s="39"/>
      <c r="P34" s="66"/>
      <c r="Q34" s="40"/>
    </row>
    <row r="35" spans="2:18" s="24" customFormat="1" ht="13.5" customHeight="1" x14ac:dyDescent="0.2">
      <c r="B35" s="64"/>
      <c r="C35" s="25"/>
      <c r="D35" s="25"/>
      <c r="E35" s="34"/>
      <c r="F35" s="65"/>
      <c r="G35" s="25"/>
      <c r="H35" s="65"/>
      <c r="I35" s="65"/>
      <c r="J35" s="25"/>
      <c r="K35" s="25"/>
      <c r="L35" s="25"/>
      <c r="M35" s="25"/>
      <c r="N35" s="39"/>
      <c r="O35" s="39"/>
      <c r="P35" s="66"/>
      <c r="Q35" s="40"/>
    </row>
    <row r="36" spans="2:18" s="24" customFormat="1" ht="13.5" customHeight="1" x14ac:dyDescent="0.2">
      <c r="B36" s="64"/>
      <c r="C36" s="25"/>
      <c r="D36" s="25"/>
      <c r="E36" s="34"/>
      <c r="F36" s="65"/>
      <c r="G36" s="25"/>
      <c r="H36" s="65"/>
      <c r="I36" s="65"/>
      <c r="J36" s="25"/>
      <c r="K36" s="25"/>
      <c r="L36" s="25"/>
      <c r="M36" s="25"/>
      <c r="N36" s="39"/>
      <c r="O36" s="39"/>
      <c r="P36" s="66"/>
      <c r="Q36" s="40"/>
    </row>
    <row r="37" spans="2:18" s="24" customFormat="1" ht="13.5" customHeight="1" x14ac:dyDescent="0.2">
      <c r="B37" s="64"/>
      <c r="C37" s="25"/>
      <c r="D37" s="25"/>
      <c r="E37" s="34"/>
      <c r="F37" s="65"/>
      <c r="G37" s="25"/>
      <c r="H37" s="65"/>
      <c r="I37" s="65"/>
      <c r="J37" s="25"/>
      <c r="K37" s="25"/>
      <c r="L37" s="25"/>
      <c r="M37" s="25"/>
      <c r="N37" s="39"/>
      <c r="O37" s="39"/>
      <c r="P37" s="40"/>
      <c r="Q37" s="40"/>
    </row>
    <row r="38" spans="2:18" s="24" customFormat="1" ht="13.5" customHeight="1" x14ac:dyDescent="0.2">
      <c r="B38" s="64"/>
      <c r="C38" s="25"/>
      <c r="D38" s="25"/>
      <c r="E38" s="34"/>
      <c r="F38" s="65"/>
      <c r="G38" s="25"/>
      <c r="H38" s="65"/>
      <c r="I38" s="65"/>
      <c r="J38" s="25"/>
      <c r="K38" s="25"/>
      <c r="L38" s="25"/>
      <c r="M38" s="25"/>
      <c r="N38" s="39"/>
      <c r="O38" s="39"/>
      <c r="P38" s="40"/>
      <c r="Q38" s="40"/>
    </row>
    <row r="39" spans="2:18" s="24" customFormat="1" ht="13.5" customHeight="1" x14ac:dyDescent="0.2">
      <c r="B39" s="64"/>
      <c r="C39" s="25"/>
      <c r="D39" s="25"/>
      <c r="E39" s="34"/>
      <c r="F39" s="65"/>
      <c r="G39" s="25"/>
      <c r="H39" s="65"/>
      <c r="I39" s="65"/>
      <c r="J39" s="25"/>
      <c r="K39" s="25"/>
      <c r="L39" s="25"/>
      <c r="M39" s="25"/>
      <c r="N39" s="39"/>
      <c r="O39" s="39"/>
      <c r="P39" s="40"/>
      <c r="Q39" s="40"/>
    </row>
    <row r="40" spans="2:18" s="24" customFormat="1" ht="13.5" customHeight="1" x14ac:dyDescent="0.2">
      <c r="B40" s="64"/>
      <c r="C40" s="25"/>
      <c r="D40" s="25"/>
      <c r="E40" s="34"/>
      <c r="F40" s="65"/>
      <c r="G40" s="25"/>
      <c r="H40" s="65"/>
      <c r="I40" s="65"/>
      <c r="J40" s="25"/>
      <c r="K40" s="25"/>
      <c r="L40" s="25"/>
      <c r="M40" s="25"/>
      <c r="N40" s="39"/>
      <c r="O40" s="39"/>
      <c r="P40" s="40"/>
      <c r="Q40" s="40"/>
    </row>
    <row r="41" spans="2:18" s="24" customFormat="1" ht="13.5" customHeight="1" x14ac:dyDescent="0.2">
      <c r="B41" s="64"/>
      <c r="C41" s="25"/>
      <c r="D41" s="25"/>
      <c r="E41" s="34"/>
      <c r="F41" s="65"/>
      <c r="G41" s="25"/>
      <c r="H41" s="65"/>
      <c r="I41" s="65"/>
      <c r="J41" s="25"/>
      <c r="K41" s="25"/>
      <c r="L41" s="25"/>
      <c r="M41" s="25"/>
      <c r="N41" s="39"/>
      <c r="O41" s="39"/>
      <c r="P41" s="40"/>
      <c r="Q41" s="40"/>
    </row>
    <row r="42" spans="2:18" s="24" customFormat="1" ht="13.5" customHeight="1" x14ac:dyDescent="0.2">
      <c r="B42" s="64"/>
      <c r="C42" s="25"/>
      <c r="D42" s="25"/>
      <c r="E42" s="34"/>
      <c r="F42" s="65"/>
      <c r="G42" s="25"/>
      <c r="H42" s="65"/>
      <c r="I42" s="65"/>
      <c r="J42" s="25"/>
      <c r="K42" s="25"/>
      <c r="L42" s="25"/>
      <c r="M42" s="25"/>
      <c r="N42" s="39"/>
      <c r="O42" s="39"/>
      <c r="P42" s="40"/>
      <c r="Q42" s="40"/>
    </row>
    <row r="43" spans="2:18" s="24" customFormat="1" ht="13.5" customHeight="1" x14ac:dyDescent="0.2">
      <c r="B43" s="64"/>
      <c r="C43" s="25"/>
      <c r="D43" s="25"/>
      <c r="E43" s="67"/>
      <c r="F43" s="65"/>
      <c r="G43" s="25"/>
      <c r="H43" s="65"/>
      <c r="I43" s="65"/>
      <c r="J43" s="25"/>
      <c r="K43" s="25"/>
      <c r="L43" s="25"/>
      <c r="M43" s="25"/>
      <c r="N43" s="39"/>
      <c r="O43" s="39"/>
      <c r="P43" s="40"/>
      <c r="Q43" s="40"/>
    </row>
    <row r="44" spans="2:18" s="24" customFormat="1" ht="13.5" customHeight="1" x14ac:dyDescent="0.2">
      <c r="B44" s="64"/>
      <c r="C44" s="25"/>
      <c r="D44" s="25"/>
      <c r="E44" s="67"/>
      <c r="F44" s="65"/>
      <c r="G44" s="25"/>
      <c r="H44" s="65"/>
      <c r="I44" s="65"/>
      <c r="J44" s="25"/>
      <c r="K44" s="25"/>
      <c r="L44" s="25"/>
      <c r="M44" s="25"/>
      <c r="N44" s="39"/>
      <c r="O44" s="39"/>
      <c r="P44" s="40"/>
      <c r="Q44" s="40"/>
    </row>
    <row r="45" spans="2:18" s="24" customFormat="1" ht="13.5" customHeight="1" x14ac:dyDescent="0.2">
      <c r="B45" s="64"/>
      <c r="E45" s="68"/>
      <c r="F45" s="69"/>
      <c r="H45" s="69"/>
      <c r="I45" s="69"/>
      <c r="N45" s="70"/>
      <c r="O45" s="70"/>
      <c r="P45" s="40"/>
      <c r="Q45" s="40"/>
    </row>
    <row r="46" spans="2:18" s="24" customFormat="1" ht="13.5" customHeight="1" x14ac:dyDescent="0.2">
      <c r="B46" s="64"/>
      <c r="E46" s="68"/>
      <c r="F46" s="69"/>
      <c r="H46" s="69"/>
      <c r="I46" s="69"/>
      <c r="N46" s="70"/>
      <c r="O46" s="70"/>
      <c r="P46" s="40"/>
      <c r="Q46" s="40"/>
    </row>
    <row r="47" spans="2:18" ht="13.5" customHeight="1" x14ac:dyDescent="0.2">
      <c r="N47" s="71"/>
      <c r="O47" s="71"/>
      <c r="R47" s="4"/>
    </row>
    <row r="48" spans="2:18" ht="13.5" customHeight="1" x14ac:dyDescent="0.2">
      <c r="N48" s="71"/>
      <c r="O48" s="71"/>
      <c r="R48" s="4"/>
    </row>
    <row r="49" spans="14:18" ht="13.5" customHeight="1" x14ac:dyDescent="0.2">
      <c r="N49" s="71"/>
      <c r="O49" s="71"/>
      <c r="R49" s="4"/>
    </row>
    <row r="50" spans="14:18" ht="13.5" customHeight="1" x14ac:dyDescent="0.2">
      <c r="N50" s="71"/>
      <c r="O50" s="71"/>
      <c r="R50" s="4"/>
    </row>
    <row r="51" spans="14:18" ht="13.5" customHeight="1" x14ac:dyDescent="0.2">
      <c r="N51" s="71"/>
      <c r="O51" s="71"/>
      <c r="R51" s="4"/>
    </row>
    <row r="52" spans="14:18" ht="13.5" customHeight="1" x14ac:dyDescent="0.2">
      <c r="N52" s="71"/>
      <c r="O52" s="71"/>
      <c r="R52" s="4"/>
    </row>
    <row r="53" spans="14:18" ht="13.5" customHeight="1" x14ac:dyDescent="0.2">
      <c r="N53" s="71"/>
      <c r="O53" s="71"/>
      <c r="R53" s="4"/>
    </row>
    <row r="54" spans="14:18" ht="13.5" customHeight="1" x14ac:dyDescent="0.2">
      <c r="N54" s="71"/>
      <c r="O54" s="71"/>
      <c r="R54" s="4"/>
    </row>
    <row r="55" spans="14:18" x14ac:dyDescent="0.2">
      <c r="N55" s="71"/>
      <c r="O55" s="71"/>
      <c r="R55" s="4"/>
    </row>
    <row r="56" spans="14:18" x14ac:dyDescent="0.2">
      <c r="N56" s="71"/>
      <c r="O56" s="71"/>
      <c r="R56" s="4"/>
    </row>
    <row r="57" spans="14:18" x14ac:dyDescent="0.2">
      <c r="N57" s="71"/>
      <c r="O57" s="71"/>
      <c r="R57" s="4"/>
    </row>
    <row r="58" spans="14:18" x14ac:dyDescent="0.2">
      <c r="N58" s="71"/>
      <c r="O58" s="71"/>
      <c r="R58" s="4"/>
    </row>
    <row r="59" spans="14:18" x14ac:dyDescent="0.2">
      <c r="N59" s="71"/>
      <c r="O59" s="71"/>
      <c r="R59" s="4"/>
    </row>
    <row r="60" spans="14:18" x14ac:dyDescent="0.2">
      <c r="N60" s="71"/>
      <c r="O60" s="71"/>
      <c r="R60" s="4"/>
    </row>
    <row r="61" spans="14:18" x14ac:dyDescent="0.2">
      <c r="N61" s="71"/>
      <c r="O61" s="71"/>
      <c r="R61" s="4"/>
    </row>
    <row r="62" spans="14:18" x14ac:dyDescent="0.2">
      <c r="N62" s="71"/>
      <c r="O62" s="71"/>
      <c r="R62" s="4"/>
    </row>
    <row r="63" spans="14:18" x14ac:dyDescent="0.2">
      <c r="N63" s="71"/>
      <c r="O63" s="71"/>
      <c r="R63" s="4"/>
    </row>
    <row r="64" spans="14:18" x14ac:dyDescent="0.2">
      <c r="N64" s="71"/>
      <c r="O64" s="71"/>
      <c r="R64" s="4"/>
    </row>
    <row r="65" spans="14:18" x14ac:dyDescent="0.2">
      <c r="N65" s="71"/>
      <c r="O65" s="71"/>
      <c r="R65" s="4"/>
    </row>
    <row r="66" spans="14:18" x14ac:dyDescent="0.2">
      <c r="R66" s="4"/>
    </row>
    <row r="67" spans="14:18" x14ac:dyDescent="0.2">
      <c r="R67" s="4"/>
    </row>
    <row r="68" spans="14:18" x14ac:dyDescent="0.2">
      <c r="R68" s="4"/>
    </row>
  </sheetData>
  <mergeCells count="19">
    <mergeCell ref="F4:F6"/>
    <mergeCell ref="C2:E2"/>
    <mergeCell ref="A4:A6"/>
    <mergeCell ref="B4:B6"/>
    <mergeCell ref="C4:C6"/>
    <mergeCell ref="E4:E6"/>
    <mergeCell ref="N5:N6"/>
    <mergeCell ref="O5:O6"/>
    <mergeCell ref="Q5:Q6"/>
    <mergeCell ref="G4:J4"/>
    <mergeCell ref="K4:K6"/>
    <mergeCell ref="M4:M6"/>
    <mergeCell ref="N4:O4"/>
    <mergeCell ref="P4:P6"/>
    <mergeCell ref="G5:G6"/>
    <mergeCell ref="H5:H6"/>
    <mergeCell ref="I5:I6"/>
    <mergeCell ref="J5:J6"/>
    <mergeCell ref="L5:L6"/>
  </mergeCells>
  <printOptions gridLines="1"/>
  <pageMargins left="0.25" right="0" top="0.44" bottom="0.38" header="0.24" footer="0.17"/>
  <pageSetup scale="60" fitToHeight="0" orientation="landscape" r:id="rId1"/>
  <headerFooter alignWithMargins="0">
    <oddFooter>&amp;LPage &amp;P of &amp;N
&amp;F  &amp;D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Grant Status Report</vt:lpstr>
      <vt:lpstr>'Grant Status Report'!Print_Titles</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Harper</dc:creator>
  <cp:lastModifiedBy>Kevin Harper</cp:lastModifiedBy>
  <dcterms:created xsi:type="dcterms:W3CDTF">2021-01-10T19:07:28Z</dcterms:created>
  <dcterms:modified xsi:type="dcterms:W3CDTF">2021-02-08T21:53:12Z</dcterms:modified>
</cp:coreProperties>
</file>